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35" windowWidth="27795" windowHeight="12330" activeTab="1"/>
  </bookViews>
  <sheets>
    <sheet name="Výhled rozpočtu" sheetId="1" r:id="rId1"/>
    <sheet name="Rozpočet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36" i="2"/>
  <c r="E22"/>
  <c r="D9" i="1" l="1"/>
  <c r="D8"/>
  <c r="H38" i="2"/>
  <c r="H36"/>
  <c r="H22" l="1"/>
  <c r="K36"/>
  <c r="G38"/>
  <c r="G22"/>
  <c r="G36"/>
  <c r="D38"/>
  <c r="D36"/>
  <c r="D22"/>
  <c r="I38"/>
  <c r="I36"/>
  <c r="I29"/>
  <c r="I30"/>
  <c r="I31"/>
  <c r="I32"/>
  <c r="I33"/>
  <c r="I34"/>
  <c r="I35"/>
  <c r="I27"/>
  <c r="I28"/>
  <c r="I26"/>
  <c r="K27"/>
  <c r="K28"/>
  <c r="K29"/>
  <c r="K30"/>
  <c r="K31"/>
  <c r="K32"/>
  <c r="K33"/>
  <c r="K34"/>
  <c r="K35"/>
  <c r="K26"/>
  <c r="J27"/>
  <c r="J28"/>
  <c r="J29"/>
  <c r="J30"/>
  <c r="J31"/>
  <c r="J32"/>
  <c r="J33"/>
  <c r="J34"/>
  <c r="J35"/>
  <c r="J26"/>
  <c r="F38"/>
  <c r="F36"/>
  <c r="C38"/>
  <c r="C36"/>
  <c r="K9"/>
  <c r="K10"/>
  <c r="K11"/>
  <c r="K12"/>
  <c r="K13"/>
  <c r="K14"/>
  <c r="K15"/>
  <c r="K16"/>
  <c r="K17"/>
  <c r="K18"/>
  <c r="K19"/>
  <c r="K20"/>
  <c r="K21"/>
  <c r="K8"/>
  <c r="J9"/>
  <c r="J10"/>
  <c r="J11"/>
  <c r="J12"/>
  <c r="J13"/>
  <c r="J14"/>
  <c r="J15"/>
  <c r="J16"/>
  <c r="J17"/>
  <c r="J18"/>
  <c r="J19"/>
  <c r="J20"/>
  <c r="J21"/>
  <c r="J8"/>
  <c r="I22"/>
  <c r="F22"/>
  <c r="C22"/>
  <c r="E38" l="1"/>
  <c r="K22"/>
  <c r="K38" s="1"/>
  <c r="J22"/>
  <c r="J36"/>
  <c r="J38" l="1"/>
</calcChain>
</file>

<file path=xl/comments1.xml><?xml version="1.0" encoding="utf-8"?>
<comments xmlns="http://schemas.openxmlformats.org/spreadsheetml/2006/main">
  <authors>
    <author>Tocauer</author>
  </authors>
  <commentList>
    <comment ref="A36" authorId="0">
      <text>
        <r>
          <rPr>
            <b/>
            <sz val="9"/>
            <color indexed="81"/>
            <rFont val="Tahoma"/>
            <family val="2"/>
            <charset val="238"/>
          </rPr>
          <t>Tocauer: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<sst xmlns="http://schemas.openxmlformats.org/spreadsheetml/2006/main" count="103" uniqueCount="67">
  <si>
    <t>Hlavní činnost</t>
  </si>
  <si>
    <t>Doplňková činnost</t>
  </si>
  <si>
    <t>Celkem</t>
  </si>
  <si>
    <t>Náklady</t>
  </si>
  <si>
    <t>Výnosy</t>
  </si>
  <si>
    <t>Výsledek hospodaření</t>
  </si>
  <si>
    <t>Účet</t>
  </si>
  <si>
    <t>Název účtu/skupiny</t>
  </si>
  <si>
    <t>Spotřeba materiálu</t>
  </si>
  <si>
    <t>50x</t>
  </si>
  <si>
    <t>z toho 501</t>
  </si>
  <si>
    <t>Spotřeba energie</t>
  </si>
  <si>
    <t>51x</t>
  </si>
  <si>
    <t>Spotřebované nákupy</t>
  </si>
  <si>
    <t>Služby</t>
  </si>
  <si>
    <t>z toho 511</t>
  </si>
  <si>
    <t>Opravy a udržování</t>
  </si>
  <si>
    <t>52x</t>
  </si>
  <si>
    <t>Osobní náklady</t>
  </si>
  <si>
    <t>z toho 521</t>
  </si>
  <si>
    <t>Mzdové náklady</t>
  </si>
  <si>
    <t>Zákonné sociální pojištění</t>
  </si>
  <si>
    <t>53x</t>
  </si>
  <si>
    <t>Daně a poplatky</t>
  </si>
  <si>
    <t>54x</t>
  </si>
  <si>
    <t>Ostatní náklady</t>
  </si>
  <si>
    <t>55x</t>
  </si>
  <si>
    <t>Odpisy, rezervy a opravné položky</t>
  </si>
  <si>
    <t>z toho 551</t>
  </si>
  <si>
    <t>Odpisy DHM</t>
  </si>
  <si>
    <t>56x</t>
  </si>
  <si>
    <t>Finanční náklady</t>
  </si>
  <si>
    <t>59x</t>
  </si>
  <si>
    <t>Daň z příjmů</t>
  </si>
  <si>
    <t>Náklady celkem</t>
  </si>
  <si>
    <t>60x</t>
  </si>
  <si>
    <t>Tržby z prodeje služeb</t>
  </si>
  <si>
    <t>z toho 602</t>
  </si>
  <si>
    <t>Tržby z pronájmu</t>
  </si>
  <si>
    <t>64x</t>
  </si>
  <si>
    <t>Výnosy z vlastních výkonů a zboží</t>
  </si>
  <si>
    <t>Ostatní výnosy</t>
  </si>
  <si>
    <t>z toho 648</t>
  </si>
  <si>
    <t>Čerpání fondů</t>
  </si>
  <si>
    <t>67x</t>
  </si>
  <si>
    <t>Výnosy z transferů</t>
  </si>
  <si>
    <t>Příspěvek z rozpočtu Města</t>
  </si>
  <si>
    <t>z toho 672x</t>
  </si>
  <si>
    <t>Dotace ze státního rozpočtu</t>
  </si>
  <si>
    <t>Rozpuštění investičních transferů</t>
  </si>
  <si>
    <t>Ostatní dotace</t>
  </si>
  <si>
    <t>672x</t>
  </si>
  <si>
    <t xml:space="preserve"> 672x</t>
  </si>
  <si>
    <t>Výnosy celkem</t>
  </si>
  <si>
    <t>Schváleno starostkou Města Buštěhradu dne:</t>
  </si>
  <si>
    <t>Podpis:</t>
  </si>
  <si>
    <t>IČ:</t>
  </si>
  <si>
    <t>Název organizace:</t>
  </si>
  <si>
    <t xml:space="preserve"> Návrh rozpočtu příspěvkové organizace na rok 2024</t>
  </si>
  <si>
    <t>Rozpočet 2023</t>
  </si>
  <si>
    <t>Předpokl. Plnění 2023</t>
  </si>
  <si>
    <t>Návrh rozpočtu na rok 2024</t>
  </si>
  <si>
    <t>Návrh střednědobého výhledu rozpočtu příspěvkové organizace na roky 2025 - 2026</t>
  </si>
  <si>
    <t>Základní škola a Mateřská škola Oty Pavla Buštěhrad</t>
  </si>
  <si>
    <t>Podpis statutárního zástupce:  Mgr. Václav Barták</t>
  </si>
  <si>
    <t>Datum: 2.11.2023</t>
  </si>
  <si>
    <t>Datum:  2.11.2023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</si>
</sst>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0" fillId="0" borderId="0" xfId="0" applyBorder="1"/>
    <xf numFmtId="0" fontId="0" fillId="4" borderId="0" xfId="0" applyFill="1"/>
    <xf numFmtId="0" fontId="0" fillId="0" borderId="7" xfId="0" applyBorder="1"/>
    <xf numFmtId="0" fontId="0" fillId="0" borderId="9" xfId="0" applyBorder="1"/>
    <xf numFmtId="0" fontId="0" fillId="0" borderId="9" xfId="0" applyBorder="1" applyAlignment="1"/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3" borderId="13" xfId="0" applyFill="1" applyBorder="1"/>
    <xf numFmtId="0" fontId="0" fillId="0" borderId="8" xfId="0" applyBorder="1"/>
    <xf numFmtId="0" fontId="0" fillId="0" borderId="2" xfId="0" applyBorder="1"/>
    <xf numFmtId="0" fontId="0" fillId="3" borderId="16" xfId="0" applyFill="1" applyBorder="1"/>
    <xf numFmtId="0" fontId="0" fillId="0" borderId="18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/>
    <xf numFmtId="0" fontId="0" fillId="3" borderId="11" xfId="0" applyFill="1" applyBorder="1"/>
    <xf numFmtId="0" fontId="0" fillId="0" borderId="19" xfId="0" applyBorder="1"/>
    <xf numFmtId="0" fontId="0" fillId="0" borderId="20" xfId="0" applyBorder="1"/>
    <xf numFmtId="0" fontId="0" fillId="3" borderId="2" xfId="0" applyFill="1" applyBorder="1"/>
    <xf numFmtId="0" fontId="0" fillId="0" borderId="11" xfId="0" applyFill="1" applyBorder="1"/>
    <xf numFmtId="0" fontId="0" fillId="0" borderId="19" xfId="0" applyFill="1" applyBorder="1"/>
    <xf numFmtId="0" fontId="3" fillId="0" borderId="0" xfId="0" applyFont="1"/>
    <xf numFmtId="0" fontId="3" fillId="0" borderId="0" xfId="0" applyFont="1" applyAlignment="1"/>
    <xf numFmtId="3" fontId="0" fillId="0" borderId="11" xfId="0" applyNumberFormat="1" applyBorder="1"/>
    <xf numFmtId="3" fontId="0" fillId="3" borderId="13" xfId="0" applyNumberFormat="1" applyFill="1" applyBorder="1"/>
    <xf numFmtId="3" fontId="0" fillId="0" borderId="1" xfId="0" applyNumberFormat="1" applyBorder="1"/>
    <xf numFmtId="3" fontId="0" fillId="3" borderId="14" xfId="0" applyNumberFormat="1" applyFill="1" applyBorder="1"/>
    <xf numFmtId="3" fontId="0" fillId="0" borderId="11" xfId="0" applyNumberFormat="1" applyFill="1" applyBorder="1"/>
    <xf numFmtId="3" fontId="0" fillId="3" borderId="11" xfId="0" applyNumberFormat="1" applyFill="1" applyBorder="1"/>
    <xf numFmtId="3" fontId="0" fillId="3" borderId="15" xfId="0" applyNumberFormat="1" applyFill="1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3" borderId="17" xfId="0" applyNumberFormat="1" applyFill="1" applyBorder="1"/>
    <xf numFmtId="3" fontId="0" fillId="0" borderId="1" xfId="0" applyNumberFormat="1" applyFill="1" applyBorder="1"/>
    <xf numFmtId="3" fontId="0" fillId="3" borderId="1" xfId="0" applyNumberFormat="1" applyFill="1" applyBorder="1"/>
    <xf numFmtId="3" fontId="0" fillId="0" borderId="12" xfId="0" applyNumberFormat="1" applyBorder="1"/>
    <xf numFmtId="3" fontId="0" fillId="3" borderId="12" xfId="0" applyNumberFormat="1" applyFill="1" applyBorder="1"/>
    <xf numFmtId="3" fontId="0" fillId="0" borderId="20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E30" sqref="E30"/>
    </sheetView>
  </sheetViews>
  <sheetFormatPr defaultRowHeight="15"/>
  <cols>
    <col min="1" max="1" width="18.85546875" customWidth="1"/>
    <col min="2" max="2" width="13.7109375" customWidth="1"/>
    <col min="3" max="3" width="13.140625" customWidth="1"/>
    <col min="4" max="4" width="11.85546875" customWidth="1"/>
    <col min="5" max="5" width="11.7109375" customWidth="1"/>
    <col min="6" max="6" width="12.5703125" customWidth="1"/>
    <col min="7" max="7" width="10.42578125" customWidth="1"/>
  </cols>
  <sheetData>
    <row r="1" spans="1:10" ht="21">
      <c r="A1" s="37" t="s">
        <v>62</v>
      </c>
    </row>
    <row r="3" spans="1:10" ht="21" customHeight="1">
      <c r="A3" t="s">
        <v>57</v>
      </c>
      <c r="B3" s="1" t="s">
        <v>63</v>
      </c>
      <c r="C3" s="3"/>
      <c r="D3" s="1"/>
      <c r="E3" s="1"/>
      <c r="F3" s="3"/>
      <c r="G3" s="1"/>
      <c r="H3" s="4"/>
      <c r="I3" s="4"/>
      <c r="J3" s="4"/>
    </row>
    <row r="4" spans="1:10" ht="21" customHeight="1">
      <c r="A4" t="s">
        <v>56</v>
      </c>
      <c r="B4" s="1">
        <v>61894273</v>
      </c>
      <c r="C4" s="3"/>
      <c r="D4" s="1"/>
      <c r="E4" s="1"/>
      <c r="F4" s="3"/>
      <c r="G4" s="1"/>
      <c r="H4" s="4"/>
      <c r="I4" s="4"/>
      <c r="J4" s="4"/>
    </row>
    <row r="5" spans="1:10">
      <c r="B5" s="4"/>
      <c r="C5" s="5"/>
      <c r="D5" s="4"/>
      <c r="E5" s="4"/>
      <c r="F5" s="5"/>
      <c r="G5" s="4"/>
      <c r="H5" s="4"/>
      <c r="I5" s="4"/>
      <c r="J5" s="4"/>
    </row>
    <row r="6" spans="1:10">
      <c r="A6" s="11"/>
      <c r="B6" s="8"/>
      <c r="C6" s="9">
        <v>2025</v>
      </c>
      <c r="D6" s="10"/>
      <c r="E6" s="8"/>
      <c r="F6" s="9">
        <v>2026</v>
      </c>
      <c r="G6" s="10"/>
      <c r="H6" s="4"/>
      <c r="I6" s="4"/>
      <c r="J6" s="4"/>
    </row>
    <row r="7" spans="1:10" ht="36.75" customHeight="1">
      <c r="A7" s="12"/>
      <c r="B7" s="7" t="s">
        <v>0</v>
      </c>
      <c r="C7" s="7" t="s">
        <v>1</v>
      </c>
      <c r="D7" s="7" t="s">
        <v>2</v>
      </c>
      <c r="E7" s="7" t="s">
        <v>0</v>
      </c>
      <c r="F7" s="7" t="s">
        <v>1</v>
      </c>
      <c r="G7" s="7" t="s">
        <v>2</v>
      </c>
      <c r="H7" s="2"/>
      <c r="I7" s="2"/>
      <c r="J7" s="2"/>
    </row>
    <row r="8" spans="1:10">
      <c r="A8" s="6" t="s">
        <v>3</v>
      </c>
      <c r="B8" s="41">
        <v>79600000</v>
      </c>
      <c r="C8" s="41">
        <v>600000</v>
      </c>
      <c r="D8" s="41">
        <f>SUM(B8:C8)</f>
        <v>80200000</v>
      </c>
      <c r="E8" s="41">
        <v>80600000</v>
      </c>
      <c r="F8" s="41">
        <v>500000</v>
      </c>
      <c r="G8" s="41"/>
    </row>
    <row r="9" spans="1:10">
      <c r="A9" s="6" t="s">
        <v>4</v>
      </c>
      <c r="B9" s="41">
        <v>79500000</v>
      </c>
      <c r="C9" s="41">
        <v>700000</v>
      </c>
      <c r="D9" s="41">
        <f>SUM(B9:C9)</f>
        <v>80200000</v>
      </c>
      <c r="E9" s="41">
        <v>80500000</v>
      </c>
      <c r="F9" s="41">
        <v>600000</v>
      </c>
      <c r="G9" s="41"/>
    </row>
    <row r="10" spans="1:10" ht="30">
      <c r="A10" s="7" t="s">
        <v>5</v>
      </c>
      <c r="B10" s="41">
        <v>-100000</v>
      </c>
      <c r="C10" s="41">
        <v>100000</v>
      </c>
      <c r="D10" s="6">
        <v>0</v>
      </c>
      <c r="E10" s="41">
        <v>-100000</v>
      </c>
      <c r="F10" s="41">
        <v>100000</v>
      </c>
      <c r="G10" s="41">
        <v>0</v>
      </c>
    </row>
    <row r="12" spans="1:10">
      <c r="A12" t="s">
        <v>66</v>
      </c>
    </row>
    <row r="13" spans="1:10">
      <c r="A13" t="s">
        <v>64</v>
      </c>
    </row>
    <row r="17" spans="1:1" ht="34.5" customHeight="1">
      <c r="A17" t="s">
        <v>54</v>
      </c>
    </row>
    <row r="18" spans="1:1">
      <c r="A18" t="s">
        <v>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topLeftCell="A4" workbookViewId="0">
      <selection activeCell="E32" sqref="E32"/>
    </sheetView>
  </sheetViews>
  <sheetFormatPr defaultRowHeight="15"/>
  <cols>
    <col min="1" max="1" width="16.42578125" customWidth="1"/>
    <col min="2" max="2" width="30.85546875" customWidth="1"/>
    <col min="3" max="3" width="13.42578125" bestFit="1" customWidth="1"/>
    <col min="4" max="4" width="15.140625" customWidth="1"/>
    <col min="5" max="10" width="14.140625" customWidth="1"/>
    <col min="11" max="11" width="15.28515625" customWidth="1"/>
  </cols>
  <sheetData>
    <row r="1" spans="1:13" ht="21">
      <c r="A1" s="38" t="s">
        <v>58</v>
      </c>
    </row>
    <row r="3" spans="1:13">
      <c r="A3" t="s">
        <v>57</v>
      </c>
      <c r="B3" s="1" t="s">
        <v>63</v>
      </c>
      <c r="C3" s="1"/>
      <c r="D3" s="1"/>
      <c r="E3" s="1"/>
      <c r="F3" s="1"/>
      <c r="G3" s="1"/>
      <c r="H3" s="1"/>
      <c r="I3" s="1"/>
      <c r="J3" s="1"/>
      <c r="K3" s="1"/>
      <c r="L3" s="15"/>
      <c r="M3" s="15"/>
    </row>
    <row r="4" spans="1:13">
      <c r="A4" t="s">
        <v>56</v>
      </c>
      <c r="B4" s="1">
        <v>61894273</v>
      </c>
      <c r="C4" s="1"/>
      <c r="D4" s="1"/>
      <c r="E4" s="1"/>
      <c r="F4" s="1"/>
      <c r="G4" s="1"/>
      <c r="H4" s="1"/>
      <c r="I4" s="1"/>
      <c r="J4" s="1"/>
      <c r="K4" s="1"/>
      <c r="L4" s="15"/>
      <c r="M4" s="15"/>
    </row>
    <row r="5" spans="1:13" ht="15.75" thickBot="1"/>
    <row r="6" spans="1:13" ht="30.75" customHeight="1">
      <c r="A6" s="16"/>
      <c r="B6" s="25" t="s">
        <v>3</v>
      </c>
      <c r="C6" s="28" t="s">
        <v>0</v>
      </c>
      <c r="D6" s="17"/>
      <c r="E6" s="19"/>
      <c r="F6" s="28" t="s">
        <v>1</v>
      </c>
      <c r="G6" s="18"/>
      <c r="H6" s="30"/>
      <c r="I6" s="28" t="s">
        <v>2</v>
      </c>
      <c r="J6" s="18"/>
      <c r="K6" s="19"/>
    </row>
    <row r="7" spans="1:13" ht="30.75" customHeight="1">
      <c r="A7" s="20" t="s">
        <v>6</v>
      </c>
      <c r="B7" s="26" t="s">
        <v>7</v>
      </c>
      <c r="C7" s="29" t="s">
        <v>59</v>
      </c>
      <c r="D7" s="7" t="s">
        <v>60</v>
      </c>
      <c r="E7" s="21" t="s">
        <v>61</v>
      </c>
      <c r="F7" s="29" t="s">
        <v>59</v>
      </c>
      <c r="G7" s="7" t="s">
        <v>60</v>
      </c>
      <c r="H7" s="21" t="s">
        <v>61</v>
      </c>
      <c r="I7" s="29" t="s">
        <v>59</v>
      </c>
      <c r="J7" s="7" t="s">
        <v>60</v>
      </c>
      <c r="K7" s="21" t="s">
        <v>61</v>
      </c>
    </row>
    <row r="8" spans="1:13">
      <c r="A8" s="20" t="s">
        <v>9</v>
      </c>
      <c r="B8" s="26" t="s">
        <v>13</v>
      </c>
      <c r="C8" s="39">
        <v>8100000</v>
      </c>
      <c r="D8" s="41">
        <v>7151216</v>
      </c>
      <c r="E8" s="51">
        <v>8600000</v>
      </c>
      <c r="F8" s="39">
        <v>280000</v>
      </c>
      <c r="G8" s="41">
        <v>147504</v>
      </c>
      <c r="H8" s="51">
        <v>250000</v>
      </c>
      <c r="I8" s="39">
        <v>8380000</v>
      </c>
      <c r="J8" s="41">
        <f>SUM(D8+G8)</f>
        <v>7298720</v>
      </c>
      <c r="K8" s="41">
        <f>SUM(E8+H8)</f>
        <v>8850000</v>
      </c>
    </row>
    <row r="9" spans="1:13">
      <c r="A9" s="22" t="s">
        <v>10</v>
      </c>
      <c r="B9" s="26" t="s">
        <v>8</v>
      </c>
      <c r="C9" s="39">
        <v>5200000</v>
      </c>
      <c r="D9" s="41">
        <v>4432900</v>
      </c>
      <c r="E9" s="51">
        <v>5200000</v>
      </c>
      <c r="F9" s="39">
        <v>200000</v>
      </c>
      <c r="G9" s="41">
        <v>93885</v>
      </c>
      <c r="H9" s="51">
        <v>170000</v>
      </c>
      <c r="I9" s="39">
        <v>5400000</v>
      </c>
      <c r="J9" s="41">
        <f t="shared" ref="J9:J21" si="0">SUM(D9+G9)</f>
        <v>4526785</v>
      </c>
      <c r="K9" s="41">
        <f t="shared" ref="K9:K21" si="1">SUM(E9+H9)</f>
        <v>5370000</v>
      </c>
    </row>
    <row r="10" spans="1:13">
      <c r="A10" s="20">
        <v>502</v>
      </c>
      <c r="B10" s="26" t="s">
        <v>11</v>
      </c>
      <c r="C10" s="39">
        <v>2900000</v>
      </c>
      <c r="D10" s="41">
        <v>2718316</v>
      </c>
      <c r="E10" s="51">
        <v>3400000</v>
      </c>
      <c r="F10" s="39">
        <v>80000</v>
      </c>
      <c r="G10" s="41">
        <v>53619</v>
      </c>
      <c r="H10" s="51">
        <v>90000</v>
      </c>
      <c r="I10" s="39">
        <v>2980000</v>
      </c>
      <c r="J10" s="41">
        <f t="shared" si="0"/>
        <v>2771935</v>
      </c>
      <c r="K10" s="41">
        <f t="shared" si="1"/>
        <v>3490000</v>
      </c>
    </row>
    <row r="11" spans="1:13">
      <c r="A11" s="20" t="s">
        <v>12</v>
      </c>
      <c r="B11" s="26" t="s">
        <v>14</v>
      </c>
      <c r="C11" s="39">
        <v>2200000</v>
      </c>
      <c r="D11" s="41">
        <v>2533043</v>
      </c>
      <c r="E11" s="51">
        <v>2900000</v>
      </c>
      <c r="F11" s="39">
        <v>20000</v>
      </c>
      <c r="G11" s="41">
        <v>3333</v>
      </c>
      <c r="H11" s="51">
        <v>10000</v>
      </c>
      <c r="I11" s="39">
        <v>2220000</v>
      </c>
      <c r="J11" s="41">
        <f t="shared" si="0"/>
        <v>2536376</v>
      </c>
      <c r="K11" s="41">
        <f t="shared" si="1"/>
        <v>2910000</v>
      </c>
    </row>
    <row r="12" spans="1:13">
      <c r="A12" s="22" t="s">
        <v>15</v>
      </c>
      <c r="B12" s="26" t="s">
        <v>16</v>
      </c>
      <c r="C12" s="39">
        <v>350000</v>
      </c>
      <c r="D12" s="41">
        <v>483347</v>
      </c>
      <c r="E12" s="51">
        <v>520000</v>
      </c>
      <c r="F12" s="39">
        <v>3000</v>
      </c>
      <c r="G12" s="41"/>
      <c r="H12" s="51">
        <v>3000</v>
      </c>
      <c r="I12" s="39">
        <v>353000</v>
      </c>
      <c r="J12" s="41">
        <f t="shared" si="0"/>
        <v>483347</v>
      </c>
      <c r="K12" s="41">
        <f t="shared" si="1"/>
        <v>523000</v>
      </c>
    </row>
    <row r="13" spans="1:13">
      <c r="A13" s="20" t="s">
        <v>17</v>
      </c>
      <c r="B13" s="26" t="s">
        <v>18</v>
      </c>
      <c r="C13" s="39">
        <v>56180422</v>
      </c>
      <c r="D13" s="41">
        <v>61183072</v>
      </c>
      <c r="E13" s="51">
        <v>65857109</v>
      </c>
      <c r="F13" s="39">
        <v>218000</v>
      </c>
      <c r="G13" s="41">
        <v>64170</v>
      </c>
      <c r="H13" s="51">
        <v>200000</v>
      </c>
      <c r="I13" s="39">
        <v>56398422</v>
      </c>
      <c r="J13" s="41">
        <f t="shared" si="0"/>
        <v>61247242</v>
      </c>
      <c r="K13" s="41">
        <f t="shared" si="1"/>
        <v>66057109</v>
      </c>
    </row>
    <row r="14" spans="1:13">
      <c r="A14" s="22" t="s">
        <v>19</v>
      </c>
      <c r="B14" s="26" t="s">
        <v>20</v>
      </c>
      <c r="C14" s="39">
        <v>42325547</v>
      </c>
      <c r="D14" s="41">
        <v>45076671</v>
      </c>
      <c r="E14" s="51">
        <v>48905926</v>
      </c>
      <c r="F14" s="39">
        <v>160000</v>
      </c>
      <c r="G14" s="41">
        <v>59248</v>
      </c>
      <c r="H14" s="51">
        <v>150000</v>
      </c>
      <c r="I14" s="39">
        <v>42485547</v>
      </c>
      <c r="J14" s="41">
        <f t="shared" si="0"/>
        <v>45135919</v>
      </c>
      <c r="K14" s="41">
        <f t="shared" si="1"/>
        <v>49055926</v>
      </c>
    </row>
    <row r="15" spans="1:13">
      <c r="A15" s="20">
        <v>524</v>
      </c>
      <c r="B15" s="26" t="s">
        <v>21</v>
      </c>
      <c r="C15" s="39">
        <v>13854875</v>
      </c>
      <c r="D15" s="41">
        <v>14583868</v>
      </c>
      <c r="E15" s="51">
        <v>16951183</v>
      </c>
      <c r="F15" s="39">
        <v>58000</v>
      </c>
      <c r="G15" s="41">
        <v>4596</v>
      </c>
      <c r="H15" s="51">
        <v>58000</v>
      </c>
      <c r="I15" s="39">
        <v>13912875</v>
      </c>
      <c r="J15" s="41">
        <f t="shared" si="0"/>
        <v>14588464</v>
      </c>
      <c r="K15" s="41">
        <f t="shared" si="1"/>
        <v>17009183</v>
      </c>
    </row>
    <row r="16" spans="1:13">
      <c r="A16" s="23" t="s">
        <v>22</v>
      </c>
      <c r="B16" s="26" t="s">
        <v>23</v>
      </c>
      <c r="C16" s="20">
        <v>0</v>
      </c>
      <c r="D16" s="41"/>
      <c r="E16" s="51"/>
      <c r="F16" s="20"/>
      <c r="G16" s="41"/>
      <c r="H16" s="51"/>
      <c r="I16" s="20">
        <v>0</v>
      </c>
      <c r="J16" s="41">
        <f t="shared" si="0"/>
        <v>0</v>
      </c>
      <c r="K16" s="41">
        <f t="shared" si="1"/>
        <v>0</v>
      </c>
    </row>
    <row r="17" spans="1:11">
      <c r="A17" s="20" t="s">
        <v>24</v>
      </c>
      <c r="B17" s="26" t="s">
        <v>25</v>
      </c>
      <c r="C17" s="39">
        <v>150000</v>
      </c>
      <c r="D17" s="41">
        <v>87145</v>
      </c>
      <c r="E17" s="51">
        <v>110000</v>
      </c>
      <c r="F17" s="20"/>
      <c r="G17" s="41">
        <v>3512</v>
      </c>
      <c r="H17" s="51">
        <v>5000</v>
      </c>
      <c r="I17" s="39">
        <v>150000</v>
      </c>
      <c r="J17" s="41">
        <f t="shared" si="0"/>
        <v>90657</v>
      </c>
      <c r="K17" s="41">
        <f t="shared" si="1"/>
        <v>115000</v>
      </c>
    </row>
    <row r="18" spans="1:11">
      <c r="A18" s="20" t="s">
        <v>26</v>
      </c>
      <c r="B18" s="26" t="s">
        <v>27</v>
      </c>
      <c r="C18" s="39">
        <v>1500000</v>
      </c>
      <c r="D18" s="41">
        <v>1558404</v>
      </c>
      <c r="E18" s="51">
        <v>1600000</v>
      </c>
      <c r="F18" s="20">
        <v>2000</v>
      </c>
      <c r="G18" s="41"/>
      <c r="H18" s="51">
        <v>2000</v>
      </c>
      <c r="I18" s="39">
        <v>1502000</v>
      </c>
      <c r="J18" s="41">
        <f t="shared" si="0"/>
        <v>1558404</v>
      </c>
      <c r="K18" s="41">
        <f t="shared" si="1"/>
        <v>1602000</v>
      </c>
    </row>
    <row r="19" spans="1:11">
      <c r="A19" s="22" t="s">
        <v>28</v>
      </c>
      <c r="B19" s="26" t="s">
        <v>29</v>
      </c>
      <c r="C19" s="39">
        <v>300000</v>
      </c>
      <c r="D19" s="41">
        <v>198776</v>
      </c>
      <c r="E19" s="51">
        <v>250000</v>
      </c>
      <c r="F19" s="20"/>
      <c r="G19" s="41"/>
      <c r="H19" s="51"/>
      <c r="I19" s="39">
        <v>300000</v>
      </c>
      <c r="J19" s="41">
        <f t="shared" si="0"/>
        <v>198776</v>
      </c>
      <c r="K19" s="41">
        <f t="shared" si="1"/>
        <v>250000</v>
      </c>
    </row>
    <row r="20" spans="1:11">
      <c r="A20" s="20" t="s">
        <v>30</v>
      </c>
      <c r="B20" s="26" t="s">
        <v>31</v>
      </c>
      <c r="C20" s="20">
        <v>0</v>
      </c>
      <c r="D20" s="41"/>
      <c r="E20" s="51"/>
      <c r="F20" s="20"/>
      <c r="G20" s="41"/>
      <c r="H20" s="51"/>
      <c r="I20" s="20">
        <v>0</v>
      </c>
      <c r="J20" s="41">
        <f t="shared" si="0"/>
        <v>0</v>
      </c>
      <c r="K20" s="41">
        <f t="shared" si="1"/>
        <v>0</v>
      </c>
    </row>
    <row r="21" spans="1:11">
      <c r="A21" s="20" t="s">
        <v>32</v>
      </c>
      <c r="B21" s="26" t="s">
        <v>33</v>
      </c>
      <c r="C21" s="39">
        <v>10000</v>
      </c>
      <c r="D21" s="41">
        <v>202</v>
      </c>
      <c r="E21" s="51">
        <v>5000</v>
      </c>
      <c r="F21" s="20"/>
      <c r="G21" s="41"/>
      <c r="H21" s="51"/>
      <c r="I21" s="39">
        <v>10000</v>
      </c>
      <c r="J21" s="41">
        <f t="shared" si="0"/>
        <v>202</v>
      </c>
      <c r="K21" s="41">
        <f t="shared" si="1"/>
        <v>5000</v>
      </c>
    </row>
    <row r="22" spans="1:11" ht="15.75" thickBot="1">
      <c r="A22" s="24"/>
      <c r="B22" s="27" t="s">
        <v>34</v>
      </c>
      <c r="C22" s="40">
        <f>SUM(C8+C11+C13+C16+C17+C18+C20+C21)</f>
        <v>68140422</v>
      </c>
      <c r="D22" s="42">
        <f>SUM(D8+D11+D13+D17+D18+D21)</f>
        <v>72513082</v>
      </c>
      <c r="E22" s="42">
        <f>SUM(E8+E11+E13+E17+E18+E21)</f>
        <v>79072109</v>
      </c>
      <c r="F22" s="40">
        <f>SUM(F8+F11+F13+F18)</f>
        <v>520000</v>
      </c>
      <c r="G22" s="42">
        <f>SUM(G8+G11+G13+G17)</f>
        <v>218519</v>
      </c>
      <c r="H22" s="42">
        <f>SUM(H8+H11+H13+H17)</f>
        <v>465000</v>
      </c>
      <c r="I22" s="40">
        <f>SUM(C22+F22)</f>
        <v>68660422</v>
      </c>
      <c r="J22" s="42">
        <f>SUM(D22+G22)</f>
        <v>72731601</v>
      </c>
      <c r="K22" s="42">
        <f>SUM(E22+H22)</f>
        <v>79537109</v>
      </c>
    </row>
    <row r="23" spans="1:11" ht="15.75" thickBot="1"/>
    <row r="24" spans="1:11">
      <c r="A24" s="16"/>
      <c r="B24" s="25" t="s">
        <v>4</v>
      </c>
      <c r="C24" s="28" t="s">
        <v>0</v>
      </c>
      <c r="D24" s="17"/>
      <c r="E24" s="19"/>
      <c r="F24" s="28" t="s">
        <v>1</v>
      </c>
      <c r="G24" s="18"/>
      <c r="H24" s="30"/>
      <c r="I24" s="18" t="s">
        <v>2</v>
      </c>
      <c r="J24" s="18"/>
      <c r="K24" s="19"/>
    </row>
    <row r="25" spans="1:11" ht="45">
      <c r="A25" s="20" t="s">
        <v>6</v>
      </c>
      <c r="B25" s="26" t="s">
        <v>7</v>
      </c>
      <c r="C25" s="29" t="s">
        <v>59</v>
      </c>
      <c r="D25" s="7" t="s">
        <v>60</v>
      </c>
      <c r="E25" s="21" t="s">
        <v>61</v>
      </c>
      <c r="F25" s="29" t="s">
        <v>59</v>
      </c>
      <c r="G25" s="7" t="s">
        <v>60</v>
      </c>
      <c r="H25" s="21" t="s">
        <v>61</v>
      </c>
      <c r="I25" s="29" t="s">
        <v>59</v>
      </c>
      <c r="J25" s="7" t="s">
        <v>60</v>
      </c>
      <c r="K25" s="21" t="s">
        <v>61</v>
      </c>
    </row>
    <row r="26" spans="1:11">
      <c r="A26" s="20" t="s">
        <v>35</v>
      </c>
      <c r="B26" s="8" t="s">
        <v>40</v>
      </c>
      <c r="C26" s="43">
        <v>4000000</v>
      </c>
      <c r="D26" s="49">
        <v>4249780</v>
      </c>
      <c r="E26" s="51">
        <v>4200000</v>
      </c>
      <c r="F26" s="39">
        <v>600000</v>
      </c>
      <c r="G26" s="41">
        <v>351548</v>
      </c>
      <c r="H26" s="51">
        <v>520000</v>
      </c>
      <c r="I26" s="46">
        <f>SUM(C26+F26)</f>
        <v>4600000</v>
      </c>
      <c r="J26" s="41">
        <f>SUM(D26+G26)</f>
        <v>4601328</v>
      </c>
      <c r="K26" s="51">
        <f>SUM(E26+H26)</f>
        <v>4720000</v>
      </c>
    </row>
    <row r="27" spans="1:11">
      <c r="A27" s="22" t="s">
        <v>37</v>
      </c>
      <c r="B27" s="8" t="s">
        <v>36</v>
      </c>
      <c r="C27" s="43">
        <v>4000000</v>
      </c>
      <c r="D27" s="49">
        <v>4249780</v>
      </c>
      <c r="E27" s="51">
        <v>4200000</v>
      </c>
      <c r="F27" s="39">
        <v>520000</v>
      </c>
      <c r="G27" s="41">
        <v>246948</v>
      </c>
      <c r="H27" s="51">
        <v>390000</v>
      </c>
      <c r="I27" s="46">
        <f t="shared" ref="I27:I35" si="2">SUM(C27+F27)</f>
        <v>4520000</v>
      </c>
      <c r="J27" s="41">
        <f t="shared" ref="J27:J35" si="3">SUM(D27+G27)</f>
        <v>4496728</v>
      </c>
      <c r="K27" s="51">
        <f t="shared" ref="K27:K35" si="4">SUM(E27+H27)</f>
        <v>4590000</v>
      </c>
    </row>
    <row r="28" spans="1:11">
      <c r="A28" s="20">
        <v>603</v>
      </c>
      <c r="B28" s="8" t="s">
        <v>38</v>
      </c>
      <c r="C28" s="35"/>
      <c r="D28" s="49"/>
      <c r="E28" s="51"/>
      <c r="F28" s="39">
        <v>80000</v>
      </c>
      <c r="G28" s="41">
        <v>104600</v>
      </c>
      <c r="H28" s="51">
        <v>130000</v>
      </c>
      <c r="I28" s="46">
        <f t="shared" si="2"/>
        <v>80000</v>
      </c>
      <c r="J28" s="41">
        <f t="shared" si="3"/>
        <v>104600</v>
      </c>
      <c r="K28" s="51">
        <f t="shared" si="4"/>
        <v>130000</v>
      </c>
    </row>
    <row r="29" spans="1:11">
      <c r="A29" s="20" t="s">
        <v>39</v>
      </c>
      <c r="B29" s="8" t="s">
        <v>41</v>
      </c>
      <c r="C29" s="43">
        <v>300000</v>
      </c>
      <c r="D29" s="49">
        <v>416296</v>
      </c>
      <c r="E29" s="51">
        <v>370000</v>
      </c>
      <c r="F29" s="39"/>
      <c r="G29" s="41"/>
      <c r="H29" s="51"/>
      <c r="I29" s="46">
        <f t="shared" si="2"/>
        <v>300000</v>
      </c>
      <c r="J29" s="41">
        <f t="shared" si="3"/>
        <v>416296</v>
      </c>
      <c r="K29" s="51">
        <f t="shared" si="4"/>
        <v>370000</v>
      </c>
    </row>
    <row r="30" spans="1:11">
      <c r="A30" s="22" t="s">
        <v>42</v>
      </c>
      <c r="B30" s="8" t="s">
        <v>43</v>
      </c>
      <c r="C30" s="43">
        <v>250000</v>
      </c>
      <c r="D30" s="49">
        <v>397007</v>
      </c>
      <c r="E30" s="51">
        <v>320000</v>
      </c>
      <c r="F30" s="39"/>
      <c r="G30" s="41"/>
      <c r="H30" s="51"/>
      <c r="I30" s="46">
        <f t="shared" si="2"/>
        <v>250000</v>
      </c>
      <c r="J30" s="41">
        <f t="shared" si="3"/>
        <v>397007</v>
      </c>
      <c r="K30" s="51">
        <f t="shared" si="4"/>
        <v>320000</v>
      </c>
    </row>
    <row r="31" spans="1:11">
      <c r="A31" s="20" t="s">
        <v>44</v>
      </c>
      <c r="B31" s="8" t="s">
        <v>45</v>
      </c>
      <c r="C31" s="43">
        <v>63760422</v>
      </c>
      <c r="D31" s="49">
        <v>67973342</v>
      </c>
      <c r="E31" s="51">
        <v>74447109</v>
      </c>
      <c r="F31" s="39"/>
      <c r="G31" s="41"/>
      <c r="H31" s="51"/>
      <c r="I31" s="46">
        <f t="shared" si="2"/>
        <v>63760422</v>
      </c>
      <c r="J31" s="41">
        <f t="shared" si="3"/>
        <v>67973342</v>
      </c>
      <c r="K31" s="51">
        <f t="shared" si="4"/>
        <v>74447109</v>
      </c>
    </row>
    <row r="32" spans="1:11">
      <c r="A32" s="22" t="s">
        <v>47</v>
      </c>
      <c r="B32" s="8" t="s">
        <v>46</v>
      </c>
      <c r="C32" s="43">
        <v>5700000</v>
      </c>
      <c r="D32" s="49">
        <v>5700000</v>
      </c>
      <c r="E32" s="51">
        <v>6300000</v>
      </c>
      <c r="F32" s="39"/>
      <c r="G32" s="41"/>
      <c r="H32" s="51"/>
      <c r="I32" s="46">
        <f t="shared" si="2"/>
        <v>5700000</v>
      </c>
      <c r="J32" s="41">
        <f t="shared" si="3"/>
        <v>5700000</v>
      </c>
      <c r="K32" s="51">
        <f t="shared" si="4"/>
        <v>6300000</v>
      </c>
    </row>
    <row r="33" spans="1:11">
      <c r="A33" s="22" t="s">
        <v>51</v>
      </c>
      <c r="B33" s="8" t="s">
        <v>48</v>
      </c>
      <c r="C33" s="43">
        <v>57040422</v>
      </c>
      <c r="D33" s="49">
        <v>61075671</v>
      </c>
      <c r="E33" s="51">
        <v>66947109</v>
      </c>
      <c r="F33" s="39"/>
      <c r="G33" s="41"/>
      <c r="H33" s="51"/>
      <c r="I33" s="46">
        <f t="shared" si="2"/>
        <v>57040422</v>
      </c>
      <c r="J33" s="41">
        <f t="shared" si="3"/>
        <v>61075671</v>
      </c>
      <c r="K33" s="51">
        <f t="shared" si="4"/>
        <v>66947109</v>
      </c>
    </row>
    <row r="34" spans="1:11">
      <c r="A34" s="22" t="s">
        <v>52</v>
      </c>
      <c r="B34" s="8" t="s">
        <v>49</v>
      </c>
      <c r="C34" s="35"/>
      <c r="D34" s="49"/>
      <c r="E34" s="51"/>
      <c r="F34" s="39"/>
      <c r="G34" s="41"/>
      <c r="H34" s="51"/>
      <c r="I34" s="46">
        <f t="shared" si="2"/>
        <v>0</v>
      </c>
      <c r="J34" s="41">
        <f t="shared" si="3"/>
        <v>0</v>
      </c>
      <c r="K34" s="51">
        <f t="shared" si="4"/>
        <v>0</v>
      </c>
    </row>
    <row r="35" spans="1:11">
      <c r="A35" s="22" t="s">
        <v>52</v>
      </c>
      <c r="B35" s="8" t="s">
        <v>50</v>
      </c>
      <c r="C35" s="43">
        <v>1020000</v>
      </c>
      <c r="D35" s="49">
        <v>1197671</v>
      </c>
      <c r="E35" s="51">
        <v>1200000</v>
      </c>
      <c r="F35" s="39"/>
      <c r="G35" s="41"/>
      <c r="H35" s="51"/>
      <c r="I35" s="46">
        <f t="shared" si="2"/>
        <v>1020000</v>
      </c>
      <c r="J35" s="41">
        <f t="shared" si="3"/>
        <v>1197671</v>
      </c>
      <c r="K35" s="51">
        <f t="shared" si="4"/>
        <v>1200000</v>
      </c>
    </row>
    <row r="36" spans="1:11">
      <c r="A36" s="31"/>
      <c r="B36" s="34" t="s">
        <v>53</v>
      </c>
      <c r="C36" s="44">
        <f>SUM(C26+C29+C31)</f>
        <v>68060422</v>
      </c>
      <c r="D36" s="50">
        <f>SUM(D26+D29+D31)</f>
        <v>72639418</v>
      </c>
      <c r="E36" s="50">
        <f>SUM(E26+E29+E31)</f>
        <v>79017109</v>
      </c>
      <c r="F36" s="44">
        <f>SUM(F26)</f>
        <v>600000</v>
      </c>
      <c r="G36" s="50">
        <f>SUM(G26)</f>
        <v>351548</v>
      </c>
      <c r="H36" s="50">
        <f>SUM(H26)</f>
        <v>520000</v>
      </c>
      <c r="I36" s="47">
        <f>SUM(C36+F36)</f>
        <v>68660422</v>
      </c>
      <c r="J36" s="50">
        <f>SUM(D36+G36)</f>
        <v>72990966</v>
      </c>
      <c r="K36" s="52">
        <f>SUM(E36+H36)</f>
        <v>79537109</v>
      </c>
    </row>
    <row r="37" spans="1:11">
      <c r="A37" s="32"/>
      <c r="B37" s="13"/>
      <c r="C37" s="36"/>
      <c r="D37" s="13"/>
      <c r="E37" s="33"/>
      <c r="F37" s="32"/>
      <c r="G37" s="14"/>
      <c r="H37" s="53"/>
      <c r="I37" s="14"/>
      <c r="J37" s="14"/>
      <c r="K37" s="33"/>
    </row>
    <row r="38" spans="1:11" ht="15.75" thickBot="1">
      <c r="A38" s="24"/>
      <c r="B38" s="27" t="s">
        <v>5</v>
      </c>
      <c r="C38" s="40">
        <f t="shared" ref="C38:H38" si="5">SUM(C36-C22)</f>
        <v>-80000</v>
      </c>
      <c r="D38" s="42">
        <f t="shared" si="5"/>
        <v>126336</v>
      </c>
      <c r="E38" s="48">
        <f t="shared" si="5"/>
        <v>-55000</v>
      </c>
      <c r="F38" s="40">
        <f t="shared" si="5"/>
        <v>80000</v>
      </c>
      <c r="G38" s="48">
        <f t="shared" si="5"/>
        <v>133029</v>
      </c>
      <c r="H38" s="48">
        <f t="shared" si="5"/>
        <v>55000</v>
      </c>
      <c r="I38" s="48">
        <f>SUM(C38+F38)</f>
        <v>0</v>
      </c>
      <c r="J38" s="42">
        <f>SUM(J36-J22)</f>
        <v>259365</v>
      </c>
      <c r="K38" s="45">
        <f>SUM(K36-K22)</f>
        <v>0</v>
      </c>
    </row>
    <row r="41" spans="1:11">
      <c r="A41" t="s">
        <v>65</v>
      </c>
    </row>
    <row r="42" spans="1:11">
      <c r="A42" t="s">
        <v>64</v>
      </c>
    </row>
    <row r="44" spans="1:11" ht="34.5" customHeight="1">
      <c r="A44" t="s">
        <v>54</v>
      </c>
    </row>
    <row r="45" spans="1:11">
      <c r="A45" t="s">
        <v>55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Výhled rozpočtu</vt:lpstr>
      <vt:lpstr>Rozpočet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Tocauer</dc:creator>
  <cp:lastModifiedBy>Uživatel systému Windows</cp:lastModifiedBy>
  <dcterms:created xsi:type="dcterms:W3CDTF">2017-10-13T10:16:32Z</dcterms:created>
  <dcterms:modified xsi:type="dcterms:W3CDTF">2023-11-20T13:32:10Z</dcterms:modified>
</cp:coreProperties>
</file>